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DU\RADU SERV\primarii\TECHIRGHIOL\HCL\"/>
    </mc:Choice>
  </mc:AlternateContent>
  <xr:revisionPtr revIDLastSave="0" documentId="8_{FBDDD2E8-5325-4CC9-AB9D-1B799BBB3736}" xr6:coauthVersionLast="47" xr6:coauthVersionMax="47" xr10:uidLastSave="{00000000-0000-0000-0000-000000000000}"/>
  <bookViews>
    <workbookView xWindow="-108" yWindow="-108" windowWidth="23256" windowHeight="12456" xr2:uid="{70C706A1-A129-4D87-B610-91EA38D66E67}"/>
  </bookViews>
  <sheets>
    <sheet name="anexa 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_ftn1" localSheetId="0">'anexa 1.3'!#REF!</definedName>
    <definedName name="_ftnref1" localSheetId="0">'anexa 1.3'!#REF!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'[2]Module 6_Condensed Budget'!#REF!</definedName>
    <definedName name="Capital_Expenditures___Culture___Sports">'[3]Module 6_Condensed Budget'!#REF!</definedName>
    <definedName name="Capital_Expenditures___Education" localSheetId="0">'[2]Module 6_Condensed Budget'!#REF!</definedName>
    <definedName name="Capital_Expenditures___Education">'[3]Module 6_Condensed Budget'!#REF!</definedName>
    <definedName name="Capital_Expenditures___General_Administration" localSheetId="0">'[2]Module 6_Condensed Budget'!#REF!</definedName>
    <definedName name="Capital_Expenditures___General_Administration">'[3]Module 6_Condensed Budget'!#REF!</definedName>
    <definedName name="Capital_Expenditures___Health" localSheetId="0">'[2]Module 6_Condensed Budget'!#REF!</definedName>
    <definedName name="Capital_Expenditures___Health">'[3]Module 6_Condensed Budget'!#REF!</definedName>
    <definedName name="Capital_Expenditures___Other_Activities" localSheetId="0">'[2]Module 6_Condensed Budget'!#REF!</definedName>
    <definedName name="Capital_Expenditures___Other_Activities">'[3]Module 6_Condensed Budget'!#REF!</definedName>
    <definedName name="Capital_Expenditures___Public_Works___Housing" localSheetId="0">'[2]Module 6_Condensed Budget'!#REF!</definedName>
    <definedName name="Capital_Expenditures___Public_Works___Housing">'[3]Module 6_Condensed Budget'!#REF!</definedName>
    <definedName name="Capital_Expenditures___Social_Assistance" localSheetId="0">'[2]Module 6_Condensed Budget'!#REF!</definedName>
    <definedName name="Capital_Expenditures___Social_Assistance">'[3]Module 6_Condensed Budget'!#REF!</definedName>
    <definedName name="Capital_Expenditures___Transportation___Communication" localSheetId="0">'[2]Module 6_Condensed Budget'!#REF!</definedName>
    <definedName name="Capital_Expenditures___Transportation___Communication">'[3]Module 6_Condensed Budget'!#REF!</definedName>
    <definedName name="Capital_Expenditures__Other_Economic_Activities" localSheetId="0">'[2]Module 6_Condensed Budget'!#REF!</definedName>
    <definedName name="Capital_Expenditures__Other_Economic_Activities">'[3]Module 6_Condensed Budget'!#REF!</definedName>
    <definedName name="caragiale">#REF!</definedName>
    <definedName name="Change_in_Operating_Expenditures" localSheetId="0">'[2]Module 6_Condensed Budget'!#REF!</definedName>
    <definedName name="Change_in_Operating_Expenditures">'[3]Module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hidden="1">{"'Lennar U.S. Partners'!$A$1:$N$53"}</definedName>
    <definedName name="d">[4]Portfolio!$F$15</definedName>
    <definedName name="_xlnm.Database" localSheetId="0">#REF!</definedName>
    <definedName name="_xlnm.Database">#REF!</definedName>
    <definedName name="Deflator__Base_Year___1995" localSheetId="0">'[2]Module 6_Condensed Budget'!#REF!</definedName>
    <definedName name="Deflator__Base_Year___1995">'[3]Module 6_Condensed Budget'!#REF!</definedName>
    <definedName name="Deflator__Base_Year___1997" localSheetId="0">'[2]Module 6_Condensed Budget'!#REF!</definedName>
    <definedName name="Deflator__Base_Year___1997">'[3]Module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'[5]Evolutie V_C 2003_2007 '!#REF!</definedName>
    <definedName name="Excel_BuiltIn__FilterDatabase_17">'[6]Evolutie V_C 2003_2007 '!#REF!</definedName>
    <definedName name="Excel_BuiltIn_Database" localSheetId="0">#REF!</definedName>
    <definedName name="Excel_BuiltIn_Database">#REF!</definedName>
    <definedName name="Extra">[7]ExtraScoli!$B$150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hidden="1">{"'Lennar U.S. Partners'!$A$1:$N$53"}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[8]Inputs!$A$118:$L$125</definedName>
    <definedName name="Intlfive">[8]Inputs!$A$192:$J$212</definedName>
    <definedName name="Intlfour">[8]Inputs!$A$170:$J$185</definedName>
    <definedName name="Intlseven">[8]Inputs!$A$258:$J$289</definedName>
    <definedName name="Intlsix">[8]Inputs!$A$219:$J$250</definedName>
    <definedName name="Intlthree">[8]Inputs!$A$151:$L$163</definedName>
    <definedName name="Intltwo">[8]Inputs!$A$132:$L$144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>#REF!</definedName>
    <definedName name="Maturity">[9]Params!$B$3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'[2]Module 6_Condensed Budget'!#REF!</definedName>
    <definedName name="Net_Outstanding_Debt">'[3]Module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>#REF!</definedName>
    <definedName name="page\x2dtotal">#REF!</definedName>
    <definedName name="page\x2dtotal\x2dmaster0">#REF!</definedName>
    <definedName name="_xlnm.Print_Area" localSheetId="0">'anexa 1.3'!$A$1:$R$48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'[2]Module 6_Condensed Budget'!#REF!</definedName>
    <definedName name="Proceeds_from_the_sale_of_public_property">'[3]Module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>'[10]_Cash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[11]Portfolio!$F$15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'[12]Fund IV Summary'!$C$1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'[2]Module 6_Condensed Budget'!#REF!</definedName>
    <definedName name="Total_Population">'[3]Module 6_Condensed Budget'!#REF!</definedName>
    <definedName name="Total_Print">'[13]ROLLUP _ Fund II'!$C$1:$L$17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D41" i="1"/>
  <c r="C41" i="1"/>
  <c r="E40" i="1"/>
  <c r="D40" i="1"/>
  <c r="C40" i="1"/>
  <c r="N40" i="1" s="1"/>
  <c r="E39" i="1"/>
  <c r="D39" i="1"/>
  <c r="C39" i="1"/>
  <c r="N39" i="1" s="1"/>
  <c r="E3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R25" i="1"/>
  <c r="R24" i="1" s="1"/>
  <c r="Q25" i="1"/>
  <c r="Q24" i="1" s="1"/>
  <c r="P25" i="1"/>
  <c r="P24" i="1" s="1"/>
  <c r="O25" i="1"/>
  <c r="O24" i="1" s="1"/>
  <c r="N25" i="1"/>
  <c r="M25" i="1"/>
  <c r="M24" i="1" s="1"/>
  <c r="L25" i="1"/>
  <c r="L24" i="1" s="1"/>
  <c r="K25" i="1"/>
  <c r="K24" i="1" s="1"/>
  <c r="J25" i="1"/>
  <c r="J24" i="1" s="1"/>
  <c r="I25" i="1"/>
  <c r="I24" i="1" s="1"/>
  <c r="H25" i="1"/>
  <c r="H24" i="1" s="1"/>
  <c r="G25" i="1"/>
  <c r="F25" i="1"/>
  <c r="G24" i="1"/>
  <c r="F24" i="1"/>
  <c r="E22" i="1"/>
  <c r="E23" i="1" s="1"/>
  <c r="D22" i="1"/>
  <c r="D23" i="1" s="1"/>
  <c r="C22" i="1"/>
  <c r="F22" i="1" s="1"/>
  <c r="G21" i="1"/>
  <c r="H21" i="1" s="1"/>
  <c r="I21" i="1" s="1"/>
  <c r="J21" i="1" s="1"/>
  <c r="K21" i="1" s="1"/>
  <c r="L21" i="1" s="1"/>
  <c r="M21" i="1" s="1"/>
  <c r="G20" i="1"/>
  <c r="H20" i="1" s="1"/>
  <c r="I20" i="1" s="1"/>
  <c r="J20" i="1" s="1"/>
  <c r="K20" i="1" s="1"/>
  <c r="L20" i="1" s="1"/>
  <c r="M20" i="1" s="1"/>
  <c r="N21" i="1" l="1"/>
  <c r="O21" i="1" s="1"/>
  <c r="C35" i="1"/>
  <c r="G28" i="1"/>
  <c r="N42" i="1"/>
  <c r="C34" i="1"/>
  <c r="N20" i="1"/>
  <c r="O20" i="1" s="1"/>
  <c r="C38" i="1"/>
  <c r="D38" i="1"/>
  <c r="G22" i="1"/>
  <c r="F23" i="1"/>
  <c r="F28" i="1"/>
  <c r="C23" i="1"/>
  <c r="N24" i="1"/>
  <c r="P21" i="1" l="1"/>
  <c r="D35" i="1"/>
  <c r="H22" i="1"/>
  <c r="G23" i="1"/>
  <c r="D34" i="1"/>
  <c r="P20" i="1"/>
  <c r="Q21" i="1" l="1"/>
  <c r="R21" i="1" s="1"/>
  <c r="E35" i="1"/>
  <c r="Q20" i="1"/>
  <c r="R20" i="1" s="1"/>
  <c r="E34" i="1"/>
  <c r="H23" i="1"/>
  <c r="I22" i="1"/>
  <c r="H28" i="1"/>
  <c r="J22" i="1" l="1"/>
  <c r="I23" i="1"/>
  <c r="I28" i="1"/>
  <c r="J23" i="1" l="1"/>
  <c r="K22" i="1"/>
  <c r="J28" i="1"/>
  <c r="L22" i="1" l="1"/>
  <c r="K23" i="1"/>
  <c r="K28" i="1"/>
  <c r="M22" i="1" l="1"/>
  <c r="L23" i="1"/>
  <c r="L28" i="1"/>
  <c r="N22" i="1" l="1"/>
  <c r="M23" i="1"/>
  <c r="C37" i="1" s="1"/>
  <c r="C36" i="1"/>
  <c r="M28" i="1"/>
  <c r="O22" i="1" l="1"/>
  <c r="N23" i="1"/>
  <c r="N28" i="1"/>
  <c r="P22" i="1" l="1"/>
  <c r="O23" i="1"/>
  <c r="D37" i="1" s="1"/>
  <c r="D36" i="1"/>
  <c r="O28" i="1"/>
  <c r="C42" i="1" s="1"/>
  <c r="Q22" i="1" l="1"/>
  <c r="P23" i="1"/>
  <c r="E37" i="1" s="1"/>
  <c r="E36" i="1"/>
  <c r="P28" i="1"/>
  <c r="D42" i="1" s="1"/>
  <c r="Q23" i="1" l="1"/>
  <c r="R22" i="1"/>
  <c r="Q28" i="1"/>
  <c r="R23" i="1" l="1"/>
  <c r="R28" i="1"/>
</calcChain>
</file>

<file path=xl/sharedStrings.xml><?xml version="1.0" encoding="utf-8"?>
<sst xmlns="http://schemas.openxmlformats.org/spreadsheetml/2006/main" count="37" uniqueCount="26">
  <si>
    <t>ROMANIA</t>
  </si>
  <si>
    <t xml:space="preserve">          JUDETUL CONSTANTA</t>
  </si>
  <si>
    <t>Anexa 1.3</t>
  </si>
  <si>
    <t>ORASUL TECHIRGHIOL</t>
  </si>
  <si>
    <t>CALCULUL GRADULUI DE INDATORARE</t>
  </si>
  <si>
    <t>a bugetului local al Orasului Techirghiol in urma contractarii de finantari rambursabile pe baza datelor extrase din bugetul local</t>
  </si>
  <si>
    <t>Nr. Crt.</t>
  </si>
  <si>
    <t>Denumirea indicatorilor</t>
  </si>
  <si>
    <t>Executie buget local la 31.12.2021</t>
  </si>
  <si>
    <t>Executie buget local la 31.12.2022</t>
  </si>
  <si>
    <t>Executie buget local la 31.12.2023</t>
  </si>
  <si>
    <t>Buget local estimat pentru anul</t>
  </si>
  <si>
    <t>A</t>
  </si>
  <si>
    <t xml:space="preserve">Venituri proprii </t>
  </si>
  <si>
    <t>Limita de indatorare 30% din venituri proprii</t>
  </si>
  <si>
    <t>Serviciul anual al datoriei publice locale</t>
  </si>
  <si>
    <t>Rambursare</t>
  </si>
  <si>
    <t>Dobanzi</t>
  </si>
  <si>
    <t>Comisioane</t>
  </si>
  <si>
    <t>Gradul de indatorare - in % (serviciul anual al datoriei/ venituri proprii*100)</t>
  </si>
  <si>
    <t>Date financiare valabile la 24.10.2024</t>
  </si>
  <si>
    <t>ORDONATOR PRINCIPAL DE CREDITE</t>
  </si>
  <si>
    <t>CONTABIL SEF</t>
  </si>
  <si>
    <t>Primar</t>
  </si>
  <si>
    <t>Soceanu iulian Constantin</t>
  </si>
  <si>
    <t>Valeanu Viorel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</si>
</sst>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 applyAlignment="1">
      <alignment vertical="center" wrapText="1"/>
    </xf>
    <xf numFmtId="0" fontId="2" fillId="0" borderId="0" xfId="2" applyFont="1" applyAlignment="1">
      <alignment horizontal="center"/>
    </xf>
    <xf numFmtId="0" fontId="1" fillId="0" borderId="0" xfId="2"/>
    <xf numFmtId="0" fontId="1" fillId="0" borderId="0" xfId="1"/>
    <xf numFmtId="0" fontId="2" fillId="0" borderId="0" xfId="1" applyFont="1"/>
    <xf numFmtId="0" fontId="1" fillId="0" borderId="0" xfId="1" applyAlignment="1">
      <alignment horizontal="left" indent="9"/>
    </xf>
    <xf numFmtId="0" fontId="1" fillId="0" borderId="0" xfId="1" applyAlignment="1">
      <alignment horizontal="center" wrapText="1"/>
    </xf>
    <xf numFmtId="43" fontId="1" fillId="0" borderId="0" xfId="1" applyNumberForma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wrapText="1"/>
    </xf>
    <xf numFmtId="0" fontId="1" fillId="0" borderId="2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wrapText="1"/>
    </xf>
    <xf numFmtId="0" fontId="1" fillId="0" borderId="1" xfId="1" applyBorder="1"/>
    <xf numFmtId="43" fontId="1" fillId="0" borderId="1" xfId="1" applyNumberFormat="1" applyBorder="1"/>
    <xf numFmtId="0" fontId="1" fillId="0" borderId="1" xfId="1" applyBorder="1" applyAlignment="1" applyProtection="1">
      <alignment wrapText="1"/>
      <protection locked="0"/>
    </xf>
    <xf numFmtId="10" fontId="1" fillId="0" borderId="1" xfId="3" applyNumberFormat="1" applyFont="1" applyBorder="1"/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1" xfId="1" applyBorder="1" applyAlignment="1">
      <alignment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3" xfId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1" fillId="0" borderId="2" xfId="1" applyBorder="1" applyAlignment="1">
      <alignment horizontal="center"/>
    </xf>
    <xf numFmtId="43" fontId="1" fillId="0" borderId="0" xfId="1" applyNumberFormat="1"/>
    <xf numFmtId="0" fontId="1" fillId="0" borderId="1" xfId="1" applyBorder="1" applyAlignment="1">
      <alignment horizontal="center"/>
    </xf>
    <xf numFmtId="43" fontId="1" fillId="0" borderId="2" xfId="1" applyNumberFormat="1" applyBorder="1"/>
    <xf numFmtId="10" fontId="1" fillId="0" borderId="2" xfId="3" applyNumberFormat="1" applyFont="1" applyBorder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center" vertical="top"/>
    </xf>
    <xf numFmtId="0" fontId="1" fillId="0" borderId="0" xfId="1" applyAlignment="1">
      <alignment horizontal="center" vertical="top"/>
    </xf>
    <xf numFmtId="0" fontId="1" fillId="0" borderId="0" xfId="1" applyAlignment="1">
      <alignment horizontal="center"/>
    </xf>
  </cellXfs>
  <cellStyles count="4">
    <cellStyle name="Normal" xfId="0" builtinId="0"/>
    <cellStyle name="Normal_Anexa 1.3 - SG Calcul grd.indt 12.04.2010" xfId="1" xr:uid="{35F613B2-8B4B-4894-A73B-14DAA8A05BF1}"/>
    <cellStyle name="Normal_Anexa 1.4 - SG Serviciul Datoriei Publice 12.04.2010" xfId="2" xr:uid="{9B0456F1-ECF5-425D-9871-948A5D4CFC48}"/>
    <cellStyle name="Percent_Anexa 1.3 - SG Calcul grd.indt 12.04.2010" xfId="3" xr:uid="{648F504A-2EF9-4622-8332-3C9E1B423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202266</xdr:colOff>
      <xdr:row>5</xdr:row>
      <xdr:rowOff>144557</xdr:rowOff>
    </xdr:from>
    <xdr:to>
      <xdr:col>1</xdr:col>
      <xdr:colOff>907116</xdr:colOff>
      <xdr:row>11</xdr:row>
      <xdr:rowOff>212352</xdr:rowOff>
    </xdr:to>
    <xdr:pic>
      <xdr:nvPicPr>
        <xdr:cNvPr id="2" name="Picture 1" descr="Description: Description: stema Botoroaga">
          <a:extLst>
            <a:ext uri="{FF2B5EF4-FFF2-40B4-BE49-F238E27FC236}">
              <a16:creationId xmlns:a16="http://schemas.microsoft.com/office/drawing/2014/main" id="{AF503A72-4F1A-4CDC-95C5-83A7C8B6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06" y="1257077"/>
          <a:ext cx="704850" cy="107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ADU\RADU%20SERV\primarii\TECHIRGHIOL\HCL\Calcul%20grad_12y_14%20mio.xlsx" TargetMode="External"/><Relationship Id="rId1" Type="http://schemas.openxmlformats.org/officeDocument/2006/relationships/externalLinkPath" Target="Calcul%20grad_12y_14%20m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ADU%2025.05.2017/radu%2025.04.206/primarii/ARHIVA/sinaia/CREDIT%202017/Grafic%20Sinai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"/>
      <sheetName val="2022"/>
      <sheetName val="2023"/>
      <sheetName val="grad indatorare"/>
      <sheetName val="credit "/>
      <sheetName val="centralizare"/>
      <sheetName val="SD techirg 12 ani"/>
      <sheetName val="anexa 1.3"/>
      <sheetName val="anexa 1.4"/>
    </sheetNames>
    <sheetDataSet>
      <sheetData sheetId="0"/>
      <sheetData sheetId="1"/>
      <sheetData sheetId="2"/>
      <sheetData sheetId="3">
        <row r="18">
          <cell r="C18">
            <v>15538299.079999994</v>
          </cell>
          <cell r="D18">
            <v>17779619.059999999</v>
          </cell>
          <cell r="E18">
            <v>20115318.170000002</v>
          </cell>
        </row>
      </sheetData>
      <sheetData sheetId="4"/>
      <sheetData sheetId="5">
        <row r="10">
          <cell r="D10">
            <v>0</v>
          </cell>
          <cell r="E10">
            <v>0</v>
          </cell>
          <cell r="F10">
            <v>102.5</v>
          </cell>
          <cell r="G10">
            <v>1230</v>
          </cell>
          <cell r="H10">
            <v>1230</v>
          </cell>
          <cell r="I10">
            <v>1230</v>
          </cell>
          <cell r="J10">
            <v>1230</v>
          </cell>
          <cell r="K10">
            <v>1230</v>
          </cell>
          <cell r="L10">
            <v>1230</v>
          </cell>
          <cell r="M10">
            <v>1230</v>
          </cell>
          <cell r="N10">
            <v>1230</v>
          </cell>
          <cell r="O10">
            <v>1230</v>
          </cell>
          <cell r="P10">
            <v>1127.5</v>
          </cell>
        </row>
        <row r="11">
          <cell r="D11">
            <v>0</v>
          </cell>
          <cell r="E11">
            <v>235.38697916666669</v>
          </cell>
          <cell r="F11">
            <v>784.83822916666679</v>
          </cell>
          <cell r="G11">
            <v>890.34318750000011</v>
          </cell>
          <cell r="H11">
            <v>798.46702777777773</v>
          </cell>
          <cell r="I11">
            <v>702.03360416666658</v>
          </cell>
          <cell r="J11">
            <v>607.87881249999998</v>
          </cell>
          <cell r="K11">
            <v>513.72402083333338</v>
          </cell>
          <cell r="L11">
            <v>420.81602777777772</v>
          </cell>
          <cell r="M11">
            <v>325.41443750000002</v>
          </cell>
          <cell r="N11">
            <v>231.25964583333331</v>
          </cell>
          <cell r="O11">
            <v>137.10485416666666</v>
          </cell>
          <cell r="P11">
            <v>43.165027777777773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"/>
      <sheetName val="SME"/>
      <sheetName val="Insurance"/>
      <sheetName val="SOV"/>
      <sheetName val="FI"/>
      <sheetName val="LRG"/>
      <sheetName val="none"/>
      <sheetName val="Params"/>
      <sheetName val="Basel II Eligible Collateral"/>
      <sheetName val="calcul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2.5</v>
          </cell>
        </row>
      </sheetData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C3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 refreshError="1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F859-8BED-4E9F-ABA9-50B008F5B583}">
  <dimension ref="A2:R47"/>
  <sheetViews>
    <sheetView tabSelected="1" view="pageBreakPreview" zoomScale="85" zoomScaleSheetLayoutView="85" workbookViewId="0">
      <selection activeCell="F21" sqref="F21"/>
    </sheetView>
  </sheetViews>
  <sheetFormatPr defaultColWidth="10.6640625" defaultRowHeight="13.2" x14ac:dyDescent="0.25"/>
  <cols>
    <col min="1" max="1" width="4.6640625" style="1" customWidth="1"/>
    <col min="2" max="2" width="32.88671875" style="4" customWidth="1"/>
    <col min="3" max="3" width="13" style="4" customWidth="1"/>
    <col min="4" max="4" width="12.44140625" style="4" customWidth="1"/>
    <col min="5" max="5" width="12.5546875" style="4" customWidth="1"/>
    <col min="6" max="18" width="10.5546875" style="4" customWidth="1"/>
    <col min="19" max="20" width="13.6640625" style="4" bestFit="1" customWidth="1"/>
    <col min="21" max="21" width="12.33203125" style="4" bestFit="1" customWidth="1"/>
    <col min="22" max="16384" width="10.6640625" style="4"/>
  </cols>
  <sheetData>
    <row r="2" spans="1:16" ht="21" customHeight="1" x14ac:dyDescent="0.3">
      <c r="B2" s="2" t="s">
        <v>0</v>
      </c>
      <c r="C2" s="2"/>
      <c r="D2" s="2"/>
      <c r="E2" s="2"/>
      <c r="F2" s="2"/>
      <c r="G2" s="2"/>
      <c r="H2" s="3"/>
    </row>
    <row r="3" spans="1:16" ht="19.5" customHeight="1" x14ac:dyDescent="0.3">
      <c r="B3" s="2" t="s">
        <v>1</v>
      </c>
      <c r="C3" s="2"/>
      <c r="D3" s="2"/>
      <c r="E3" s="2"/>
      <c r="F3" s="2"/>
      <c r="G3" s="2"/>
      <c r="H3" s="2"/>
      <c r="L3" s="5" t="s">
        <v>2</v>
      </c>
      <c r="M3" s="5"/>
    </row>
    <row r="4" spans="1:16" ht="21" customHeight="1" x14ac:dyDescent="0.3">
      <c r="B4" s="2" t="s">
        <v>3</v>
      </c>
      <c r="C4" s="2"/>
      <c r="D4" s="2"/>
      <c r="E4" s="2"/>
      <c r="F4" s="2"/>
      <c r="G4" s="2"/>
      <c r="H4" s="2"/>
    </row>
    <row r="5" spans="1:16" x14ac:dyDescent="0.25">
      <c r="C5" s="6"/>
      <c r="D5" s="7"/>
      <c r="E5" s="7"/>
      <c r="F5" s="7"/>
      <c r="G5" s="7"/>
      <c r="H5" s="7"/>
    </row>
    <row r="6" spans="1:16" x14ac:dyDescent="0.25">
      <c r="D6" s="7"/>
      <c r="E6" s="7"/>
      <c r="F6" s="7"/>
      <c r="G6" s="7"/>
      <c r="H6" s="7"/>
    </row>
    <row r="7" spans="1:16" x14ac:dyDescent="0.25">
      <c r="D7" s="7"/>
      <c r="E7" s="7"/>
      <c r="F7" s="7"/>
      <c r="G7" s="7"/>
      <c r="H7" s="7"/>
    </row>
    <row r="8" spans="1:16" x14ac:dyDescent="0.25">
      <c r="D8" s="7"/>
      <c r="E8" s="7"/>
      <c r="F8" s="7"/>
      <c r="G8" s="7"/>
      <c r="H8" s="8"/>
    </row>
    <row r="9" spans="1:16" x14ac:dyDescent="0.25">
      <c r="D9" s="7"/>
      <c r="E9" s="7"/>
      <c r="F9" s="7"/>
      <c r="G9" s="7"/>
      <c r="H9" s="7"/>
    </row>
    <row r="10" spans="1:16" x14ac:dyDescent="0.25">
      <c r="D10" s="7"/>
      <c r="E10" s="7"/>
      <c r="F10" s="7"/>
      <c r="G10" s="7"/>
      <c r="H10" s="7"/>
    </row>
    <row r="11" spans="1:16" x14ac:dyDescent="0.25">
      <c r="D11" s="7"/>
      <c r="E11" s="7"/>
      <c r="F11" s="7"/>
      <c r="G11" s="7"/>
      <c r="H11" s="7"/>
    </row>
    <row r="12" spans="1:16" ht="17.399999999999999" x14ac:dyDescent="0.3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6" ht="18" customHeight="1" x14ac:dyDescent="0.25">
      <c r="A13" s="10" t="s">
        <v>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2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2.75" hidden="1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7" spans="1:18" ht="12.75" customHeight="1" x14ac:dyDescent="0.25">
      <c r="A17" s="11" t="s">
        <v>6</v>
      </c>
      <c r="B17" s="12" t="s">
        <v>7</v>
      </c>
      <c r="C17" s="12" t="s">
        <v>8</v>
      </c>
      <c r="D17" s="12" t="s">
        <v>9</v>
      </c>
      <c r="E17" s="12" t="s">
        <v>10</v>
      </c>
      <c r="F17" s="13" t="s">
        <v>11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26.25" customHeight="1" x14ac:dyDescent="0.25">
      <c r="A18" s="11"/>
      <c r="B18" s="12"/>
      <c r="C18" s="12"/>
      <c r="D18" s="12"/>
      <c r="E18" s="12"/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25">
      <c r="A19" s="11"/>
      <c r="B19" s="12"/>
      <c r="C19" s="12"/>
      <c r="D19" s="12"/>
      <c r="E19" s="12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11"/>
      <c r="B20" s="12"/>
      <c r="C20" s="12"/>
      <c r="D20" s="12"/>
      <c r="E20" s="12"/>
      <c r="F20" s="17">
        <v>2024</v>
      </c>
      <c r="G20" s="17">
        <f>F20+1</f>
        <v>2025</v>
      </c>
      <c r="H20" s="17">
        <f t="shared" ref="H20:R21" si="0">G20+1</f>
        <v>2026</v>
      </c>
      <c r="I20" s="17">
        <f t="shared" si="0"/>
        <v>2027</v>
      </c>
      <c r="J20" s="17">
        <f t="shared" si="0"/>
        <v>2028</v>
      </c>
      <c r="K20" s="17">
        <f t="shared" si="0"/>
        <v>2029</v>
      </c>
      <c r="L20" s="17">
        <f t="shared" si="0"/>
        <v>2030</v>
      </c>
      <c r="M20" s="17">
        <f t="shared" si="0"/>
        <v>2031</v>
      </c>
      <c r="N20" s="17">
        <f t="shared" si="0"/>
        <v>2032</v>
      </c>
      <c r="O20" s="17">
        <f t="shared" si="0"/>
        <v>2033</v>
      </c>
      <c r="P20" s="17">
        <f t="shared" si="0"/>
        <v>2034</v>
      </c>
      <c r="Q20" s="17">
        <f t="shared" si="0"/>
        <v>2035</v>
      </c>
      <c r="R20" s="17">
        <f t="shared" si="0"/>
        <v>2036</v>
      </c>
    </row>
    <row r="21" spans="1:18" x14ac:dyDescent="0.25">
      <c r="A21" s="18">
        <v>0</v>
      </c>
      <c r="B21" s="19" t="s">
        <v>12</v>
      </c>
      <c r="C21" s="19">
        <v>1</v>
      </c>
      <c r="D21" s="19">
        <v>2</v>
      </c>
      <c r="E21" s="19">
        <v>3</v>
      </c>
      <c r="F21" s="19">
        <v>6</v>
      </c>
      <c r="G21" s="19">
        <f t="shared" ref="G21:M21" si="1">F21+1</f>
        <v>7</v>
      </c>
      <c r="H21" s="19">
        <f t="shared" si="1"/>
        <v>8</v>
      </c>
      <c r="I21" s="19">
        <f t="shared" si="1"/>
        <v>9</v>
      </c>
      <c r="J21" s="19">
        <f t="shared" si="1"/>
        <v>10</v>
      </c>
      <c r="K21" s="19">
        <f t="shared" si="1"/>
        <v>11</v>
      </c>
      <c r="L21" s="19">
        <f t="shared" si="1"/>
        <v>12</v>
      </c>
      <c r="M21" s="19">
        <f t="shared" si="1"/>
        <v>13</v>
      </c>
      <c r="N21" s="19">
        <f t="shared" si="0"/>
        <v>14</v>
      </c>
      <c r="O21" s="19">
        <f t="shared" si="0"/>
        <v>15</v>
      </c>
      <c r="P21" s="19">
        <f t="shared" si="0"/>
        <v>16</v>
      </c>
      <c r="Q21" s="19">
        <f t="shared" si="0"/>
        <v>17</v>
      </c>
      <c r="R21" s="19">
        <f t="shared" si="0"/>
        <v>18</v>
      </c>
    </row>
    <row r="22" spans="1:18" x14ac:dyDescent="0.25">
      <c r="A22" s="18">
        <v>1</v>
      </c>
      <c r="B22" s="20" t="s">
        <v>13</v>
      </c>
      <c r="C22" s="21">
        <f>'[1]grad indatorare'!C18/1000</f>
        <v>15538.299079999995</v>
      </c>
      <c r="D22" s="21">
        <f>'[1]grad indatorare'!D18/1000</f>
        <v>17779.619059999997</v>
      </c>
      <c r="E22" s="21">
        <f>'[1]grad indatorare'!E18/1000</f>
        <v>20115.318170000002</v>
      </c>
      <c r="F22" s="21">
        <f>SUM($C$22:$E$22)/3</f>
        <v>17811.078769999996</v>
      </c>
      <c r="G22" s="21">
        <f t="shared" ref="G22:R22" si="2">F22</f>
        <v>17811.078769999996</v>
      </c>
      <c r="H22" s="21">
        <f t="shared" si="2"/>
        <v>17811.078769999996</v>
      </c>
      <c r="I22" s="21">
        <f t="shared" si="2"/>
        <v>17811.078769999996</v>
      </c>
      <c r="J22" s="21">
        <f t="shared" si="2"/>
        <v>17811.078769999996</v>
      </c>
      <c r="K22" s="21">
        <f t="shared" si="2"/>
        <v>17811.078769999996</v>
      </c>
      <c r="L22" s="21">
        <f t="shared" si="2"/>
        <v>17811.078769999996</v>
      </c>
      <c r="M22" s="21">
        <f t="shared" si="2"/>
        <v>17811.078769999996</v>
      </c>
      <c r="N22" s="21">
        <f t="shared" si="2"/>
        <v>17811.078769999996</v>
      </c>
      <c r="O22" s="21">
        <f t="shared" si="2"/>
        <v>17811.078769999996</v>
      </c>
      <c r="P22" s="21">
        <f t="shared" si="2"/>
        <v>17811.078769999996</v>
      </c>
      <c r="Q22" s="21">
        <f t="shared" si="2"/>
        <v>17811.078769999996</v>
      </c>
      <c r="R22" s="21">
        <f t="shared" si="2"/>
        <v>17811.078769999996</v>
      </c>
    </row>
    <row r="23" spans="1:18" ht="26.4" x14ac:dyDescent="0.25">
      <c r="A23" s="18">
        <v>2</v>
      </c>
      <c r="B23" s="22" t="s">
        <v>14</v>
      </c>
      <c r="C23" s="21">
        <f>C22*0.3</f>
        <v>4661.4897239999982</v>
      </c>
      <c r="D23" s="21">
        <f>D22*0.3</f>
        <v>5333.8857179999986</v>
      </c>
      <c r="E23" s="21">
        <f>E22*0.3</f>
        <v>6034.5954510000001</v>
      </c>
      <c r="F23" s="21">
        <f t="shared" ref="F23:R23" si="3">F22*0.3</f>
        <v>5343.3236309999984</v>
      </c>
      <c r="G23" s="21">
        <f t="shared" si="3"/>
        <v>5343.3236309999984</v>
      </c>
      <c r="H23" s="21">
        <f t="shared" si="3"/>
        <v>5343.3236309999984</v>
      </c>
      <c r="I23" s="21">
        <f t="shared" si="3"/>
        <v>5343.3236309999984</v>
      </c>
      <c r="J23" s="21">
        <f t="shared" si="3"/>
        <v>5343.3236309999984</v>
      </c>
      <c r="K23" s="21">
        <f t="shared" si="3"/>
        <v>5343.3236309999984</v>
      </c>
      <c r="L23" s="21">
        <f t="shared" si="3"/>
        <v>5343.3236309999984</v>
      </c>
      <c r="M23" s="21">
        <f t="shared" si="3"/>
        <v>5343.3236309999984</v>
      </c>
      <c r="N23" s="21">
        <f t="shared" si="3"/>
        <v>5343.3236309999984</v>
      </c>
      <c r="O23" s="21">
        <f t="shared" si="3"/>
        <v>5343.3236309999984</v>
      </c>
      <c r="P23" s="21">
        <f t="shared" si="3"/>
        <v>5343.3236309999984</v>
      </c>
      <c r="Q23" s="21">
        <f t="shared" si="3"/>
        <v>5343.3236309999984</v>
      </c>
      <c r="R23" s="21">
        <f t="shared" si="3"/>
        <v>5343.3236309999984</v>
      </c>
    </row>
    <row r="24" spans="1:18" ht="26.4" x14ac:dyDescent="0.25">
      <c r="A24" s="18">
        <v>3</v>
      </c>
      <c r="B24" s="22" t="s">
        <v>15</v>
      </c>
      <c r="C24" s="21"/>
      <c r="D24" s="21"/>
      <c r="E24" s="21"/>
      <c r="F24" s="21">
        <f>SUM(F25:F27)</f>
        <v>0</v>
      </c>
      <c r="G24" s="21">
        <f t="shared" ref="G24:R24" si="4">SUM(G25:G27)</f>
        <v>235.38697916666669</v>
      </c>
      <c r="H24" s="21">
        <f t="shared" si="4"/>
        <v>887.33822916666679</v>
      </c>
      <c r="I24" s="21">
        <f t="shared" si="4"/>
        <v>2120.3431875000001</v>
      </c>
      <c r="J24" s="21">
        <f t="shared" si="4"/>
        <v>2028.4670277777777</v>
      </c>
      <c r="K24" s="21">
        <f t="shared" si="4"/>
        <v>1932.0336041666665</v>
      </c>
      <c r="L24" s="21">
        <f t="shared" si="4"/>
        <v>1837.8788125000001</v>
      </c>
      <c r="M24" s="21">
        <f t="shared" si="4"/>
        <v>1743.7240208333333</v>
      </c>
      <c r="N24" s="21">
        <f t="shared" si="4"/>
        <v>1650.8160277777777</v>
      </c>
      <c r="O24" s="21">
        <f t="shared" si="4"/>
        <v>1555.4144375000001</v>
      </c>
      <c r="P24" s="21">
        <f t="shared" si="4"/>
        <v>1461.2596458333333</v>
      </c>
      <c r="Q24" s="21">
        <f t="shared" si="4"/>
        <v>1367.1048541666667</v>
      </c>
      <c r="R24" s="21">
        <f t="shared" si="4"/>
        <v>1170.6650277777778</v>
      </c>
    </row>
    <row r="25" spans="1:18" x14ac:dyDescent="0.25">
      <c r="A25" s="18">
        <v>4</v>
      </c>
      <c r="B25" s="22" t="s">
        <v>16</v>
      </c>
      <c r="C25" s="21"/>
      <c r="D25" s="21"/>
      <c r="E25" s="21"/>
      <c r="F25" s="21">
        <f>[1]centralizare!D10</f>
        <v>0</v>
      </c>
      <c r="G25" s="21">
        <f>[1]centralizare!E10</f>
        <v>0</v>
      </c>
      <c r="H25" s="21">
        <f>[1]centralizare!F10</f>
        <v>102.5</v>
      </c>
      <c r="I25" s="21">
        <f>[1]centralizare!G10</f>
        <v>1230</v>
      </c>
      <c r="J25" s="21">
        <f>[1]centralizare!H10</f>
        <v>1230</v>
      </c>
      <c r="K25" s="21">
        <f>[1]centralizare!I10</f>
        <v>1230</v>
      </c>
      <c r="L25" s="21">
        <f>[1]centralizare!J10</f>
        <v>1230</v>
      </c>
      <c r="M25" s="21">
        <f>[1]centralizare!K10</f>
        <v>1230</v>
      </c>
      <c r="N25" s="21">
        <f>[1]centralizare!L10</f>
        <v>1230</v>
      </c>
      <c r="O25" s="21">
        <f>[1]centralizare!M10</f>
        <v>1230</v>
      </c>
      <c r="P25" s="21">
        <f>[1]centralizare!N10</f>
        <v>1230</v>
      </c>
      <c r="Q25" s="21">
        <f>[1]centralizare!O10</f>
        <v>1230</v>
      </c>
      <c r="R25" s="21">
        <f>[1]centralizare!P10</f>
        <v>1127.5</v>
      </c>
    </row>
    <row r="26" spans="1:18" x14ac:dyDescent="0.25">
      <c r="A26" s="18">
        <v>5</v>
      </c>
      <c r="B26" s="22" t="s">
        <v>17</v>
      </c>
      <c r="C26" s="21"/>
      <c r="D26" s="21"/>
      <c r="E26" s="21"/>
      <c r="F26" s="21">
        <f>[1]centralizare!D11</f>
        <v>0</v>
      </c>
      <c r="G26" s="21">
        <f>[1]centralizare!E11</f>
        <v>235.38697916666669</v>
      </c>
      <c r="H26" s="21">
        <f>[1]centralizare!F11</f>
        <v>784.83822916666679</v>
      </c>
      <c r="I26" s="21">
        <f>[1]centralizare!G11</f>
        <v>890.34318750000011</v>
      </c>
      <c r="J26" s="21">
        <f>[1]centralizare!H11</f>
        <v>798.46702777777773</v>
      </c>
      <c r="K26" s="21">
        <f>[1]centralizare!I11</f>
        <v>702.03360416666658</v>
      </c>
      <c r="L26" s="21">
        <f>[1]centralizare!J11</f>
        <v>607.87881249999998</v>
      </c>
      <c r="M26" s="21">
        <f>[1]centralizare!K11</f>
        <v>513.72402083333338</v>
      </c>
      <c r="N26" s="21">
        <f>[1]centralizare!L11</f>
        <v>420.81602777777772</v>
      </c>
      <c r="O26" s="21">
        <f>[1]centralizare!M11</f>
        <v>325.41443750000002</v>
      </c>
      <c r="P26" s="21">
        <f>[1]centralizare!N11</f>
        <v>231.25964583333331</v>
      </c>
      <c r="Q26" s="21">
        <f>[1]centralizare!O11</f>
        <v>137.10485416666666</v>
      </c>
      <c r="R26" s="21">
        <f>[1]centralizare!P11</f>
        <v>43.165027777777773</v>
      </c>
    </row>
    <row r="27" spans="1:18" x14ac:dyDescent="0.25">
      <c r="A27" s="18">
        <v>6</v>
      </c>
      <c r="B27" s="22" t="s">
        <v>18</v>
      </c>
      <c r="C27" s="21"/>
      <c r="D27" s="21"/>
      <c r="E27" s="21"/>
      <c r="F27" s="21">
        <f>[1]centralizare!D12</f>
        <v>0</v>
      </c>
      <c r="G27" s="21">
        <f>[1]centralizare!E12</f>
        <v>0</v>
      </c>
      <c r="H27" s="21">
        <f>[1]centralizare!F12</f>
        <v>0</v>
      </c>
      <c r="I27" s="21">
        <f>[1]centralizare!G12</f>
        <v>0</v>
      </c>
      <c r="J27" s="21">
        <f>[1]centralizare!H12</f>
        <v>0</v>
      </c>
      <c r="K27" s="21">
        <f>[1]centralizare!I12</f>
        <v>0</v>
      </c>
      <c r="L27" s="21">
        <f>[1]centralizare!J12</f>
        <v>0</v>
      </c>
      <c r="M27" s="21">
        <f>[1]centralizare!K12</f>
        <v>0</v>
      </c>
      <c r="N27" s="21">
        <f>[1]centralizare!L12</f>
        <v>0</v>
      </c>
      <c r="O27" s="21">
        <f>[1]centralizare!M12</f>
        <v>0</v>
      </c>
      <c r="P27" s="21">
        <f>[1]centralizare!N12</f>
        <v>0</v>
      </c>
      <c r="Q27" s="21">
        <f>[1]centralizare!O12</f>
        <v>0</v>
      </c>
      <c r="R27" s="21">
        <f>[1]centralizare!P12</f>
        <v>0</v>
      </c>
    </row>
    <row r="28" spans="1:18" ht="27.75" customHeight="1" x14ac:dyDescent="0.25">
      <c r="A28" s="18">
        <v>7</v>
      </c>
      <c r="B28" s="22" t="s">
        <v>19</v>
      </c>
      <c r="C28" s="21"/>
      <c r="D28" s="21"/>
      <c r="E28" s="21"/>
      <c r="F28" s="23">
        <f>F24/F22</f>
        <v>0</v>
      </c>
      <c r="G28" s="23">
        <f t="shared" ref="G28:L28" si="5">G24/G22</f>
        <v>1.3215762066200032E-2</v>
      </c>
      <c r="H28" s="23">
        <f t="shared" si="5"/>
        <v>4.9819454544283451E-2</v>
      </c>
      <c r="I28" s="23">
        <f t="shared" si="5"/>
        <v>0.11904630903499173</v>
      </c>
      <c r="J28" s="23">
        <f t="shared" si="5"/>
        <v>0.11388793761298817</v>
      </c>
      <c r="K28" s="23">
        <f t="shared" si="5"/>
        <v>0.10847369938203169</v>
      </c>
      <c r="L28" s="23">
        <f t="shared" si="5"/>
        <v>0.1031873945555517</v>
      </c>
      <c r="M28" s="23">
        <f>M24/M22</f>
        <v>9.7901089729071675E-2</v>
      </c>
      <c r="N28" s="23">
        <f>N24/N22</f>
        <v>9.268478619938067E-2</v>
      </c>
      <c r="O28" s="23">
        <f t="shared" ref="O28:R28" si="6">O24/O22</f>
        <v>8.7328480076111659E-2</v>
      </c>
      <c r="P28" s="23">
        <f t="shared" si="6"/>
        <v>8.2042175249631644E-2</v>
      </c>
      <c r="Q28" s="23">
        <f t="shared" si="6"/>
        <v>7.6755870423151629E-2</v>
      </c>
      <c r="R28" s="23">
        <f t="shared" si="6"/>
        <v>6.5726789651258055E-2</v>
      </c>
    </row>
    <row r="29" spans="1:18" hidden="1" x14ac:dyDescent="0.25"/>
    <row r="30" spans="1:18" hidden="1" x14ac:dyDescent="0.25"/>
    <row r="31" spans="1:18" ht="12.75" hidden="1" customHeight="1" x14ac:dyDescent="0.25">
      <c r="A31" s="24" t="s">
        <v>6</v>
      </c>
      <c r="B31" s="25" t="s">
        <v>7</v>
      </c>
      <c r="C31" s="26" t="s">
        <v>11</v>
      </c>
      <c r="D31" s="27"/>
      <c r="E31" s="27"/>
      <c r="F31" s="27"/>
      <c r="G31" s="27"/>
      <c r="H31" s="28"/>
      <c r="I31" s="1"/>
      <c r="J31" s="1"/>
      <c r="K31" s="1"/>
      <c r="L31" s="1"/>
      <c r="M31" s="1"/>
      <c r="N31" s="1"/>
    </row>
    <row r="32" spans="1:18" hidden="1" x14ac:dyDescent="0.25">
      <c r="A32" s="29"/>
      <c r="B32" s="25"/>
      <c r="C32" s="13"/>
      <c r="D32" s="14"/>
      <c r="E32" s="14"/>
      <c r="F32" s="14"/>
      <c r="G32" s="14"/>
      <c r="H32" s="30"/>
      <c r="I32" s="1"/>
      <c r="J32" s="1"/>
      <c r="K32" s="1"/>
      <c r="L32" s="1"/>
      <c r="M32" s="1"/>
      <c r="N32" s="31"/>
    </row>
    <row r="33" spans="1:14" hidden="1" x14ac:dyDescent="0.25">
      <c r="A33" s="29"/>
      <c r="B33" s="25"/>
      <c r="C33" s="15"/>
      <c r="D33" s="16"/>
      <c r="E33" s="16"/>
      <c r="F33" s="16"/>
      <c r="G33" s="16"/>
      <c r="H33" s="32"/>
      <c r="I33" s="1"/>
      <c r="J33" s="1"/>
      <c r="K33" s="1"/>
      <c r="L33" s="1"/>
      <c r="M33" s="1"/>
      <c r="N33" s="31"/>
    </row>
    <row r="34" spans="1:14" hidden="1" x14ac:dyDescent="0.25">
      <c r="A34" s="33"/>
      <c r="B34" s="12"/>
      <c r="C34" s="34">
        <f>M20+1</f>
        <v>2032</v>
      </c>
      <c r="D34" s="34">
        <f t="shared" ref="D34:E35" si="7">O20+1</f>
        <v>2034</v>
      </c>
      <c r="E34" s="35">
        <f t="shared" si="7"/>
        <v>2035</v>
      </c>
      <c r="F34" s="34"/>
      <c r="G34" s="34"/>
      <c r="H34" s="34"/>
      <c r="I34" s="36"/>
      <c r="K34" s="37"/>
      <c r="L34" s="37"/>
      <c r="M34" s="37"/>
    </row>
    <row r="35" spans="1:14" hidden="1" x14ac:dyDescent="0.25">
      <c r="A35" s="18">
        <v>0</v>
      </c>
      <c r="B35" s="19" t="s">
        <v>12</v>
      </c>
      <c r="C35" s="38">
        <f>M21+1</f>
        <v>14</v>
      </c>
      <c r="D35" s="38">
        <f t="shared" si="7"/>
        <v>16</v>
      </c>
      <c r="E35" s="38">
        <f t="shared" si="7"/>
        <v>17</v>
      </c>
      <c r="F35" s="38"/>
      <c r="G35" s="38"/>
      <c r="H35" s="38"/>
      <c r="I35" s="36"/>
      <c r="K35" s="37"/>
      <c r="L35" s="37"/>
      <c r="M35" s="37"/>
    </row>
    <row r="36" spans="1:14" hidden="1" x14ac:dyDescent="0.25">
      <c r="A36" s="18">
        <v>1</v>
      </c>
      <c r="B36" s="20" t="s">
        <v>13</v>
      </c>
      <c r="C36" s="21">
        <f>M22</f>
        <v>17811.078769999996</v>
      </c>
      <c r="D36" s="21">
        <f t="shared" ref="D36:E37" si="8">O22</f>
        <v>17811.078769999996</v>
      </c>
      <c r="E36" s="21">
        <f t="shared" si="8"/>
        <v>17811.078769999996</v>
      </c>
      <c r="F36" s="21"/>
      <c r="G36" s="21"/>
      <c r="H36" s="21"/>
      <c r="I36" s="39"/>
      <c r="K36" s="37"/>
    </row>
    <row r="37" spans="1:14" ht="26.4" hidden="1" x14ac:dyDescent="0.25">
      <c r="A37" s="18">
        <v>2</v>
      </c>
      <c r="B37" s="22" t="s">
        <v>14</v>
      </c>
      <c r="C37" s="21">
        <f>M23</f>
        <v>5343.3236309999984</v>
      </c>
      <c r="D37" s="21">
        <f t="shared" si="8"/>
        <v>5343.3236309999984</v>
      </c>
      <c r="E37" s="21">
        <f t="shared" si="8"/>
        <v>5343.3236309999984</v>
      </c>
      <c r="F37" s="21"/>
      <c r="G37" s="21"/>
      <c r="H37" s="21"/>
      <c r="I37" s="39"/>
      <c r="J37" s="37"/>
      <c r="K37" s="37"/>
      <c r="M37" s="37"/>
    </row>
    <row r="38" spans="1:14" ht="26.4" hidden="1" x14ac:dyDescent="0.25">
      <c r="A38" s="18">
        <v>3</v>
      </c>
      <c r="B38" s="22" t="s">
        <v>15</v>
      </c>
      <c r="C38" s="21">
        <f t="shared" ref="C38:D42" si="9">O24</f>
        <v>1555.4144375000001</v>
      </c>
      <c r="D38" s="21">
        <f t="shared" si="9"/>
        <v>1461.2596458333333</v>
      </c>
      <c r="E38" s="21" t="e">
        <f>#REF!</f>
        <v>#REF!</v>
      </c>
      <c r="F38" s="21"/>
      <c r="G38" s="21"/>
      <c r="H38" s="21"/>
      <c r="I38" s="39"/>
      <c r="J38" s="37"/>
      <c r="K38" s="37"/>
      <c r="M38" s="37"/>
    </row>
    <row r="39" spans="1:14" hidden="1" x14ac:dyDescent="0.25">
      <c r="A39" s="18">
        <v>4</v>
      </c>
      <c r="B39" s="22" t="s">
        <v>16</v>
      </c>
      <c r="C39" s="21">
        <f>[1]centralizare!L10</f>
        <v>1230</v>
      </c>
      <c r="D39" s="21">
        <f>[1]centralizare!M10</f>
        <v>1230</v>
      </c>
      <c r="E39" s="21">
        <f>[1]centralizare!N10</f>
        <v>1230</v>
      </c>
      <c r="F39" s="21"/>
      <c r="G39" s="21"/>
      <c r="H39" s="21"/>
      <c r="I39" s="39"/>
      <c r="J39" s="37"/>
      <c r="K39" s="37"/>
      <c r="N39" s="37">
        <f>SUM(C39:E39)</f>
        <v>3690</v>
      </c>
    </row>
    <row r="40" spans="1:14" hidden="1" x14ac:dyDescent="0.25">
      <c r="A40" s="18">
        <v>5</v>
      </c>
      <c r="B40" s="22" t="s">
        <v>17</v>
      </c>
      <c r="C40" s="21">
        <f>[1]centralizare!L11</f>
        <v>420.81602777777772</v>
      </c>
      <c r="D40" s="21">
        <f>[1]centralizare!M11</f>
        <v>325.41443750000002</v>
      </c>
      <c r="E40" s="21">
        <f>[1]centralizare!N11</f>
        <v>231.25964583333331</v>
      </c>
      <c r="F40" s="21"/>
      <c r="G40" s="21"/>
      <c r="H40" s="21"/>
      <c r="I40" s="39"/>
      <c r="N40" s="37">
        <f>SUM(C40:E40)</f>
        <v>977.49011111111099</v>
      </c>
    </row>
    <row r="41" spans="1:14" hidden="1" x14ac:dyDescent="0.25">
      <c r="A41" s="18">
        <v>6</v>
      </c>
      <c r="B41" s="22" t="s">
        <v>18</v>
      </c>
      <c r="C41" s="21">
        <f>[1]centralizare!L12</f>
        <v>0</v>
      </c>
      <c r="D41" s="21">
        <f>[1]centralizare!M12</f>
        <v>0</v>
      </c>
      <c r="E41" s="21">
        <f>[1]centralizare!N12</f>
        <v>0</v>
      </c>
      <c r="F41" s="21"/>
      <c r="G41" s="21"/>
      <c r="H41" s="21"/>
      <c r="I41" s="39"/>
    </row>
    <row r="42" spans="1:14" ht="26.4" hidden="1" x14ac:dyDescent="0.25">
      <c r="A42" s="18">
        <v>7</v>
      </c>
      <c r="B42" s="22" t="s">
        <v>19</v>
      </c>
      <c r="C42" s="23">
        <f t="shared" si="9"/>
        <v>8.7328480076111659E-2</v>
      </c>
      <c r="D42" s="23">
        <f t="shared" si="9"/>
        <v>8.2042175249631644E-2</v>
      </c>
      <c r="E42" s="23" t="e">
        <f>#REF!</f>
        <v>#REF!</v>
      </c>
      <c r="F42" s="23"/>
      <c r="G42" s="23"/>
      <c r="H42" s="23"/>
      <c r="I42" s="40"/>
      <c r="N42" s="37">
        <f>N25+N39</f>
        <v>4920</v>
      </c>
    </row>
    <row r="43" spans="1:14" x14ac:dyDescent="0.25">
      <c r="B43" s="41" t="s">
        <v>20</v>
      </c>
      <c r="N43" s="37"/>
    </row>
    <row r="45" spans="1:14" x14ac:dyDescent="0.25">
      <c r="B45" s="42" t="s">
        <v>21</v>
      </c>
      <c r="C45" s="42"/>
      <c r="D45" s="43"/>
      <c r="E45" s="43"/>
      <c r="F45" s="42" t="s">
        <v>22</v>
      </c>
      <c r="G45" s="42"/>
      <c r="H45" s="42"/>
      <c r="K45" s="44"/>
      <c r="L45" s="44"/>
      <c r="M45" s="44"/>
    </row>
    <row r="46" spans="1:14" x14ac:dyDescent="0.25">
      <c r="B46" s="45" t="s">
        <v>23</v>
      </c>
      <c r="C46" s="44"/>
      <c r="D46" s="43"/>
      <c r="E46" s="43"/>
      <c r="F46" s="44"/>
      <c r="G46" s="44"/>
      <c r="H46" s="44"/>
      <c r="L46" s="44"/>
      <c r="M46" s="44"/>
    </row>
    <row r="47" spans="1:14" x14ac:dyDescent="0.25">
      <c r="B47" s="42" t="s">
        <v>24</v>
      </c>
      <c r="C47" s="42"/>
      <c r="D47" s="42"/>
      <c r="E47" s="42"/>
      <c r="F47" s="42" t="s">
        <v>25</v>
      </c>
      <c r="G47" s="42"/>
      <c r="H47" s="42"/>
      <c r="L47" s="45"/>
      <c r="M47" s="45"/>
    </row>
  </sheetData>
  <mergeCells count="22">
    <mergeCell ref="D46:E46"/>
    <mergeCell ref="B47:C47"/>
    <mergeCell ref="D47:E47"/>
    <mergeCell ref="F47:H47"/>
    <mergeCell ref="A31:A34"/>
    <mergeCell ref="B31:B34"/>
    <mergeCell ref="C31:H33"/>
    <mergeCell ref="B45:C45"/>
    <mergeCell ref="D45:E45"/>
    <mergeCell ref="F45:H45"/>
    <mergeCell ref="A17:A20"/>
    <mergeCell ref="B17:B20"/>
    <mergeCell ref="C17:C20"/>
    <mergeCell ref="D17:D20"/>
    <mergeCell ref="E17:E20"/>
    <mergeCell ref="F17:R19"/>
    <mergeCell ref="B2:G2"/>
    <mergeCell ref="B3:H3"/>
    <mergeCell ref="L3:M3"/>
    <mergeCell ref="B4:H4"/>
    <mergeCell ref="A12:M12"/>
    <mergeCell ref="A13:P15"/>
  </mergeCells>
  <pageMargins left="0.5" right="0" top="0.59055118110236204" bottom="0.39370078740157499" header="0.511811023622047" footer="0.511811023622047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1.3</vt:lpstr>
      <vt:lpstr>'anexa 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Radu</cp:lastModifiedBy>
  <dcterms:created xsi:type="dcterms:W3CDTF">2024-10-25T13:39:02Z</dcterms:created>
  <dcterms:modified xsi:type="dcterms:W3CDTF">2024-10-25T13:39:17Z</dcterms:modified>
</cp:coreProperties>
</file>